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9" i="1" l="1"/>
  <c r="C9" i="1"/>
  <c r="K7" i="1"/>
  <c r="K6" i="1"/>
  <c r="K5" i="1"/>
  <c r="K8" i="1"/>
  <c r="I5" i="1"/>
  <c r="M8" i="1" s="1"/>
  <c r="M6" i="1" s="1"/>
  <c r="G7" i="1"/>
  <c r="G6" i="1"/>
  <c r="G5" i="1"/>
  <c r="H8" i="1"/>
  <c r="H7" i="1"/>
  <c r="H6" i="1"/>
  <c r="H5" i="1"/>
  <c r="M7" i="1" l="1"/>
  <c r="M5" i="1"/>
</calcChain>
</file>

<file path=xl/sharedStrings.xml><?xml version="1.0" encoding="utf-8"?>
<sst xmlns="http://schemas.openxmlformats.org/spreadsheetml/2006/main" count="34" uniqueCount="34">
  <si>
    <t>Дом улучшенной планироваки</t>
  </si>
  <si>
    <t>Блочный дом</t>
  </si>
  <si>
    <t>Дом пониженной комфортности</t>
  </si>
  <si>
    <t>тип дома</t>
  </si>
  <si>
    <t>коэффициент (К)</t>
  </si>
  <si>
    <t>площадь жилищного фонда (S)</t>
  </si>
  <si>
    <t>усреднённый коэффициент</t>
  </si>
  <si>
    <t>отношение К к наихудшей группе (Y)</t>
  </si>
  <si>
    <t>величина платы за содержание и ремонт</t>
  </si>
  <si>
    <t>плата за найм  2015 год</t>
  </si>
  <si>
    <t>количество домов</t>
  </si>
  <si>
    <t xml:space="preserve">дифференцированная ставка (Y) </t>
  </si>
  <si>
    <t>средняя дифференцированная (Y)</t>
  </si>
  <si>
    <t>плата за найм с 2016 года</t>
  </si>
  <si>
    <t>гр. 6 стр. 1 = (2,27+2,23+2,11)/3=2,203</t>
  </si>
  <si>
    <t>гр. 6 стр. 2 = (1,97+1,91+1,81)/3=1,897</t>
  </si>
  <si>
    <t>гр. 6 стр. 3 = (1,58+1,53+1,45)/3=1,520</t>
  </si>
  <si>
    <t>гр. 6 стр. 4 = (1,09+1,05+1)/3= 1,047</t>
  </si>
  <si>
    <t>гр. 7 стр. 1 = гр. 6 стр. 1/гр. 6 стр. 4</t>
  </si>
  <si>
    <t>гр. 7 стр. 2 = гр. 6 стр. 2/гр. 6 стр. 4</t>
  </si>
  <si>
    <t>гр. 7 стр. 3 = гр. 6 стр. 3/гр. 6 стр. 4</t>
  </si>
  <si>
    <t xml:space="preserve">средняя плата за найм (НБ) </t>
  </si>
  <si>
    <t>гр. 9 =((гр.5 стр. 1*гр.3 стр.4)+(гр.5 стр. 2*гр. 3 стр. 2)+(гр.5 стр.3*гр.3 стр.3)+(гр.5 стр.4*гр.3 стр.4))/(сумма гр. 3 строк 1+2+3+4)</t>
  </si>
  <si>
    <t>гр.11 стр.1=(гр.10+гр.5 стр.1)/(гр.10+гр.5 стр. 4)</t>
  </si>
  <si>
    <t>гр.11 стр.2=(гр.10+гр.5 стр.2)/(гр.10+гр.5 стр. 4)</t>
  </si>
  <si>
    <t>гр.11 стр.3=(гр.10+гр.5 стр.3)/(гр.10+гр.5 стр. 4)</t>
  </si>
  <si>
    <t>гр.11 стр.4=(гр.10+гр.5 стр.4)/(гр.10+гр.5 стр. 4)</t>
  </si>
  <si>
    <t>гр.12=(гр.11 стр. 1*гр.4 стр.1+гр.11 стр.2*гр.4стр. 2+гр.11 стр.3*гр.4 стр.3+гр.11стр.4*гр.4стр.4)/сумма гр.4 строк 1+2+3+4</t>
  </si>
  <si>
    <t>гр.13 стр.4= гр.9+гр.10/гр.12-гр.10</t>
  </si>
  <si>
    <t>гр.13 стр.1=гр.11стр.1*(гр.10+гр.13 стр.4)-гр.10</t>
  </si>
  <si>
    <t>гр.13 стр2=гр.11стр.2*(гр.10+гр.13 стр.4)-гр.10</t>
  </si>
  <si>
    <t>гр.13 стр3=гр.11стр.3*(гр.10+гр.13 стр.4)-гр.10</t>
  </si>
  <si>
    <t>Дом типа "Арктика"</t>
  </si>
  <si>
    <t>Расчёт платы за найм жилого помещения в городском округе Анадырь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</si>
</sst>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43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textRotation="255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>
      <selection activeCell="Q13" sqref="Q13"/>
    </sheetView>
  </sheetViews>
  <sheetFormatPr defaultRowHeight="15" x14ac:dyDescent="0.25"/>
  <cols>
    <col min="1" max="1" width="6" style="1" customWidth="1"/>
    <col min="2" max="2" width="20.5703125" style="1" customWidth="1"/>
    <col min="3" max="3" width="14" style="1" customWidth="1"/>
    <col min="4" max="4" width="8.85546875" style="1" customWidth="1"/>
    <col min="5" max="5" width="9" style="1" customWidth="1"/>
    <col min="6" max="6" width="8.42578125" style="1" customWidth="1"/>
    <col min="7" max="7" width="8.28515625" style="1" customWidth="1"/>
    <col min="8" max="8" width="7.7109375" style="1" bestFit="1" customWidth="1"/>
    <col min="9" max="9" width="8.570312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85546875" style="1" customWidth="1"/>
    <col min="14" max="16384" width="9.140625" style="1"/>
  </cols>
  <sheetData>
    <row r="1" spans="1:22" s="13" customFormat="1" x14ac:dyDescent="0.25">
      <c r="A1" s="17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22" s="2" customFormat="1" ht="148.5" customHeight="1" x14ac:dyDescent="0.25">
      <c r="A3" s="4"/>
      <c r="B3" s="14" t="s">
        <v>3</v>
      </c>
      <c r="C3" s="5" t="s">
        <v>5</v>
      </c>
      <c r="D3" s="5" t="s">
        <v>10</v>
      </c>
      <c r="E3" s="5" t="s">
        <v>9</v>
      </c>
      <c r="F3" s="5" t="s">
        <v>6</v>
      </c>
      <c r="G3" s="5" t="s">
        <v>7</v>
      </c>
      <c r="H3" s="5" t="s">
        <v>4</v>
      </c>
      <c r="I3" s="5" t="s">
        <v>21</v>
      </c>
      <c r="J3" s="5" t="s">
        <v>8</v>
      </c>
      <c r="K3" s="5" t="s">
        <v>11</v>
      </c>
      <c r="L3" s="5" t="s">
        <v>12</v>
      </c>
      <c r="M3" s="5" t="s">
        <v>13</v>
      </c>
      <c r="N3" s="3"/>
      <c r="O3" s="3"/>
      <c r="P3" s="3"/>
      <c r="Q3" s="3"/>
      <c r="R3" s="3"/>
      <c r="S3" s="3"/>
      <c r="T3" s="3"/>
      <c r="U3" s="3"/>
      <c r="V3" s="3"/>
    </row>
    <row r="4" spans="1:22" s="2" customFormat="1" ht="17.25" customHeight="1" x14ac:dyDescent="0.25">
      <c r="A4" s="14">
        <v>1</v>
      </c>
      <c r="B4" s="14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3"/>
      <c r="O4" s="3"/>
      <c r="P4" s="3"/>
      <c r="Q4" s="3"/>
      <c r="R4" s="3"/>
      <c r="S4" s="3"/>
      <c r="T4" s="3"/>
      <c r="U4" s="3"/>
      <c r="V4" s="3"/>
    </row>
    <row r="5" spans="1:22" ht="30" x14ac:dyDescent="0.25">
      <c r="A5" s="6">
        <v>1</v>
      </c>
      <c r="B5" s="6" t="s">
        <v>0</v>
      </c>
      <c r="C5" s="7">
        <v>87748.84</v>
      </c>
      <c r="D5" s="8">
        <v>43</v>
      </c>
      <c r="E5" s="7">
        <v>0.94</v>
      </c>
      <c r="F5" s="9">
        <v>2.2029999999999998</v>
      </c>
      <c r="G5" s="9">
        <f>F5/F8</f>
        <v>2.1041069723018149</v>
      </c>
      <c r="H5" s="9">
        <f>(2.27+2.23+2.11)/(1+3+2)</f>
        <v>1.1016666666666666</v>
      </c>
      <c r="I5" s="15">
        <f>((0.94*C5)+(0.68*C6)+(0.55*C7)+(0.24*C8))/(C5+C6+C7+C8)</f>
        <v>0.73256985087557946</v>
      </c>
      <c r="J5" s="16">
        <v>43</v>
      </c>
      <c r="K5" s="9">
        <f>(J5+E5)/(J5+E8)</f>
        <v>1.0161887141535615</v>
      </c>
      <c r="L5" s="16">
        <v>1.01</v>
      </c>
      <c r="M5" s="7">
        <f>K5*(J5+M8)-J5</f>
        <v>1.0005385380119449</v>
      </c>
    </row>
    <row r="6" spans="1:22" x14ac:dyDescent="0.25">
      <c r="A6" s="6">
        <v>2</v>
      </c>
      <c r="B6" s="6" t="s">
        <v>32</v>
      </c>
      <c r="C6" s="7">
        <v>183624.68</v>
      </c>
      <c r="D6" s="8">
        <v>95</v>
      </c>
      <c r="E6" s="7">
        <v>0.68</v>
      </c>
      <c r="F6" s="9">
        <v>1.897</v>
      </c>
      <c r="G6" s="9">
        <f>F6/F8</f>
        <v>1.8118433619866285</v>
      </c>
      <c r="H6" s="9">
        <f>(1.97+1.91+1.81)/(1+3+2)</f>
        <v>0.94833333333333325</v>
      </c>
      <c r="I6" s="15"/>
      <c r="J6" s="16"/>
      <c r="K6" s="9">
        <f>(J5+E6)/(J5+E8)</f>
        <v>1.0101757631822386</v>
      </c>
      <c r="L6" s="16"/>
      <c r="M6" s="7">
        <f>K6*(J5+M8)-J5</f>
        <v>0.7401803218106906</v>
      </c>
    </row>
    <row r="7" spans="1:22" x14ac:dyDescent="0.25">
      <c r="A7" s="6">
        <v>3</v>
      </c>
      <c r="B7" s="6" t="s">
        <v>1</v>
      </c>
      <c r="C7" s="7">
        <v>31306.82</v>
      </c>
      <c r="D7" s="8">
        <v>25</v>
      </c>
      <c r="E7" s="7">
        <v>0.55000000000000004</v>
      </c>
      <c r="F7" s="9">
        <v>1.52</v>
      </c>
      <c r="G7" s="9">
        <f>F7/F8</f>
        <v>1.451766953199618</v>
      </c>
      <c r="H7" s="9">
        <f>(1.58+1.53+1.45)/(1+3+2)</f>
        <v>0.76000000000000012</v>
      </c>
      <c r="I7" s="15"/>
      <c r="J7" s="16"/>
      <c r="K7" s="9">
        <f>(J5+E7)/(J5+E8)</f>
        <v>1.0071692876965772</v>
      </c>
      <c r="L7" s="16"/>
      <c r="M7" s="7">
        <f>K7*(J5+M8)-J5</f>
        <v>0.61000121371006344</v>
      </c>
    </row>
    <row r="8" spans="1:22" ht="30" x14ac:dyDescent="0.25">
      <c r="A8" s="6">
        <v>4</v>
      </c>
      <c r="B8" s="6" t="s">
        <v>2</v>
      </c>
      <c r="C8" s="7">
        <v>5751.37</v>
      </c>
      <c r="D8" s="8">
        <v>9</v>
      </c>
      <c r="E8" s="7">
        <v>0.24</v>
      </c>
      <c r="F8" s="9">
        <v>1.0469999999999999</v>
      </c>
      <c r="G8" s="9">
        <v>1</v>
      </c>
      <c r="H8" s="9">
        <f>(1.09+1.05+1)/(1+3+2)</f>
        <v>0.52333333333333332</v>
      </c>
      <c r="I8" s="15"/>
      <c r="J8" s="16"/>
      <c r="K8" s="9">
        <f>(J8+E8)/(J8+E8)</f>
        <v>1</v>
      </c>
      <c r="L8" s="16"/>
      <c r="M8" s="7">
        <f>((I5+J5)/L5)-J5</f>
        <v>0.29957410977780086</v>
      </c>
    </row>
    <row r="9" spans="1:22" x14ac:dyDescent="0.25">
      <c r="A9" s="6"/>
      <c r="B9" s="6"/>
      <c r="C9" s="10">
        <f>SUM(C5:C8)</f>
        <v>308431.71000000002</v>
      </c>
      <c r="D9" s="11">
        <f>SUM(D5:D8)</f>
        <v>172</v>
      </c>
      <c r="E9" s="6"/>
      <c r="F9" s="6"/>
      <c r="G9" s="6"/>
      <c r="H9" s="6"/>
      <c r="I9" s="6"/>
      <c r="J9" s="6"/>
      <c r="K9" s="6"/>
      <c r="L9" s="6"/>
      <c r="M9" s="6"/>
    </row>
    <row r="11" spans="1:22" s="13" customFormat="1" x14ac:dyDescent="0.25">
      <c r="A11" s="13" t="s">
        <v>14</v>
      </c>
    </row>
    <row r="12" spans="1:22" s="13" customFormat="1" x14ac:dyDescent="0.25">
      <c r="A12" s="13" t="s">
        <v>15</v>
      </c>
    </row>
    <row r="13" spans="1:22" s="13" customFormat="1" x14ac:dyDescent="0.25">
      <c r="A13" s="13" t="s">
        <v>16</v>
      </c>
    </row>
    <row r="14" spans="1:22" s="13" customFormat="1" x14ac:dyDescent="0.25">
      <c r="A14" s="13" t="s">
        <v>17</v>
      </c>
    </row>
    <row r="15" spans="1:22" s="13" customFormat="1" x14ac:dyDescent="0.25">
      <c r="A15" s="13" t="s">
        <v>18</v>
      </c>
    </row>
    <row r="16" spans="1:22" s="13" customFormat="1" x14ac:dyDescent="0.25">
      <c r="A16" s="13" t="s">
        <v>19</v>
      </c>
    </row>
    <row r="17" spans="1:1" s="13" customFormat="1" x14ac:dyDescent="0.25">
      <c r="A17" s="13" t="s">
        <v>20</v>
      </c>
    </row>
    <row r="18" spans="1:1" s="13" customFormat="1" x14ac:dyDescent="0.25">
      <c r="A18" s="13" t="s">
        <v>22</v>
      </c>
    </row>
    <row r="19" spans="1:1" s="13" customFormat="1" x14ac:dyDescent="0.25">
      <c r="A19" s="13" t="s">
        <v>23</v>
      </c>
    </row>
    <row r="20" spans="1:1" s="13" customFormat="1" x14ac:dyDescent="0.25">
      <c r="A20" s="13" t="s">
        <v>24</v>
      </c>
    </row>
    <row r="21" spans="1:1" s="13" customFormat="1" x14ac:dyDescent="0.25">
      <c r="A21" s="13" t="s">
        <v>25</v>
      </c>
    </row>
    <row r="22" spans="1:1" s="13" customFormat="1" x14ac:dyDescent="0.25">
      <c r="A22" s="13" t="s">
        <v>26</v>
      </c>
    </row>
    <row r="23" spans="1:1" s="13" customFormat="1" x14ac:dyDescent="0.25">
      <c r="A23" s="13" t="s">
        <v>27</v>
      </c>
    </row>
    <row r="24" spans="1:1" s="13" customFormat="1" x14ac:dyDescent="0.25">
      <c r="A24" s="13" t="s">
        <v>28</v>
      </c>
    </row>
    <row r="25" spans="1:1" s="13" customFormat="1" x14ac:dyDescent="0.25">
      <c r="A25" s="13" t="s">
        <v>29</v>
      </c>
    </row>
    <row r="26" spans="1:1" s="13" customFormat="1" x14ac:dyDescent="0.25">
      <c r="A26" s="13" t="s">
        <v>30</v>
      </c>
    </row>
    <row r="27" spans="1:1" s="13" customFormat="1" x14ac:dyDescent="0.25">
      <c r="A27" s="13" t="s">
        <v>31</v>
      </c>
    </row>
    <row r="28" spans="1:1" s="13" customFormat="1" x14ac:dyDescent="0.25"/>
    <row r="29" spans="1:1" s="13" customFormat="1" x14ac:dyDescent="0.25"/>
    <row r="30" spans="1:1" s="13" customFormat="1" x14ac:dyDescent="0.25"/>
    <row r="31" spans="1:1" s="13" customFormat="1" x14ac:dyDescent="0.25"/>
    <row r="32" spans="1:1" s="13" customFormat="1" x14ac:dyDescent="0.25"/>
    <row r="33" s="13" customFormat="1" x14ac:dyDescent="0.25"/>
    <row r="34" s="13" customFormat="1" x14ac:dyDescent="0.25"/>
    <row r="35" s="13" customFormat="1" x14ac:dyDescent="0.25"/>
  </sheetData>
  <mergeCells count="4">
    <mergeCell ref="I5:I8"/>
    <mergeCell ref="L5:L8"/>
    <mergeCell ref="J5:J8"/>
    <mergeCell ref="A1:M1"/>
  </mergeCells>
  <pageMargins left="0.70866141732283472" right="0.70866141732283472" top="0.35" bottom="0.19" header="0.31496062992125984" footer="0.18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Корнева</dc:creator>
  <cp:lastModifiedBy>Елена В. Корх</cp:lastModifiedBy>
  <cp:lastPrinted>2015-11-09T21:40:56Z</cp:lastPrinted>
  <dcterms:created xsi:type="dcterms:W3CDTF">2015-11-09T04:29:55Z</dcterms:created>
  <dcterms:modified xsi:type="dcterms:W3CDTF">2016-02-05T04:47:51Z</dcterms:modified>
</cp:coreProperties>
</file>